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B1728FE8-5C29-4CF5-943A-42049807F34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G21" i="2"/>
  <c r="H21" i="2"/>
  <c r="I21" i="2"/>
  <c r="J21" i="2"/>
  <c r="K21" i="2"/>
  <c r="L21" i="2"/>
  <c r="M21" i="2"/>
  <c r="B21" i="2"/>
  <c r="L20" i="2"/>
  <c r="K20" i="2"/>
  <c r="J20" i="2"/>
  <c r="I20" i="2"/>
  <c r="H20" i="2"/>
  <c r="G20" i="2"/>
  <c r="F20" i="2"/>
  <c r="E20" i="2"/>
  <c r="D20" i="2"/>
  <c r="C20" i="2"/>
  <c r="L12" i="2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<sst xmlns="http://schemas.openxmlformats.org/spreadsheetml/2006/main" count="33" uniqueCount="33">
  <si>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</si>
  <si>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</si>
  <si>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</si>
  <si>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</si>
  <si>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</si>
  <si>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</si>
  <si>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</si>
  <si>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</si>
  <si>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</si>
  <si>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</si>
  <si>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</si>
  <si>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</si>
  <si>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</si>
  <si>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</si>
  <si>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</si>
  <si>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</si>
  <si>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</si>
  <si>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</si>
  <si>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</si>
  <si>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</si>
  <si>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</si>
  <si>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</si>
  <si>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</si>
  <si>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</si>
  <si>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</si>
  <si>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</si>
  <si>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</si>
  <si>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</si>
  <si>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</si>
  <si>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Academic Excellence and Success Fee*</t>
  </si>
  <si>
    <t>*For students receiving a TAP award, $21.88 per credit or $262.50 full time.</t>
  </si>
  <si>
    <t>Undergraduate (Excelsior)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</si>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</sst>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7" fontId="6" fillId="0" borderId="5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G21" sqref="G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:I19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7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29</v>
      </c>
      <c r="B9" s="13">
        <v>26.04</v>
      </c>
      <c r="C9" s="13">
        <f t="shared" si="0"/>
        <v>52.08</v>
      </c>
      <c r="D9" s="13">
        <f t="shared" si="1"/>
        <v>78.12</v>
      </c>
      <c r="E9" s="13">
        <f t="shared" si="2"/>
        <v>104.16</v>
      </c>
      <c r="F9" s="13">
        <f t="shared" si="3"/>
        <v>130.19999999999999</v>
      </c>
      <c r="G9" s="13">
        <f t="shared" si="4"/>
        <v>156.24</v>
      </c>
      <c r="H9" s="13">
        <f t="shared" si="5"/>
        <v>182.28</v>
      </c>
      <c r="I9" s="13">
        <f>SUM(B9*8)</f>
        <v>208.32</v>
      </c>
      <c r="J9" s="13">
        <f>SUM(B9*9)</f>
        <v>234.35999999999999</v>
      </c>
      <c r="K9" s="13">
        <f>SUM(B9*10)</f>
        <v>260.39999999999998</v>
      </c>
      <c r="L9" s="13">
        <f>SUM(B9*11)</f>
        <v>286.44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22.61</v>
      </c>
      <c r="C10" s="13">
        <f t="shared" si="0"/>
        <v>45.22</v>
      </c>
      <c r="D10" s="13">
        <f t="shared" si="1"/>
        <v>67.83</v>
      </c>
      <c r="E10" s="13">
        <f t="shared" si="2"/>
        <v>90.44</v>
      </c>
      <c r="F10" s="13">
        <f t="shared" si="3"/>
        <v>113.05</v>
      </c>
      <c r="G10" s="13">
        <f t="shared" si="4"/>
        <v>135.66</v>
      </c>
      <c r="H10" s="13">
        <f t="shared" si="5"/>
        <v>158.26999999999998</v>
      </c>
      <c r="I10" s="13">
        <f t="shared" si="6"/>
        <v>180.88</v>
      </c>
      <c r="J10" s="13">
        <f t="shared" ref="J10:J19" si="10">SUM(B10*9)</f>
        <v>203.49</v>
      </c>
      <c r="K10" s="13">
        <f t="shared" ref="K10:K19" si="11">SUM(B10*10)</f>
        <v>226.1</v>
      </c>
      <c r="L10" s="13">
        <f t="shared" ref="L10:L19" si="12">SUM(B10*11)</f>
        <v>248.70999999999998</v>
      </c>
      <c r="M10" s="14">
        <v>271.33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0"/>
        <v>22.42</v>
      </c>
      <c r="D11" s="13">
        <f t="shared" si="1"/>
        <v>33.630000000000003</v>
      </c>
      <c r="E11" s="13">
        <f t="shared" si="2"/>
        <v>44.84</v>
      </c>
      <c r="F11" s="13">
        <f t="shared" si="3"/>
        <v>56.050000000000004</v>
      </c>
      <c r="G11" s="13">
        <f t="shared" si="4"/>
        <v>67.260000000000005</v>
      </c>
      <c r="H11" s="13">
        <f t="shared" si="5"/>
        <v>78.47</v>
      </c>
      <c r="I11" s="13">
        <f t="shared" si="6"/>
        <v>89.68</v>
      </c>
      <c r="J11" s="13">
        <f t="shared" si="10"/>
        <v>100.89000000000001</v>
      </c>
      <c r="K11" s="13">
        <f t="shared" si="11"/>
        <v>112.10000000000001</v>
      </c>
      <c r="L11" s="13">
        <f t="shared" si="12"/>
        <v>123.31</v>
      </c>
      <c r="M11" s="14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f>SUM($B$12*9)</f>
        <v>18.72</v>
      </c>
      <c r="K12" s="13">
        <f>SUM($B$12*10)</f>
        <v>20.8</v>
      </c>
      <c r="L12" s="13">
        <f>SUM($B$12*11)</f>
        <v>22.880000000000003</v>
      </c>
      <c r="M12" s="1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0"/>
        <v>22.92</v>
      </c>
      <c r="D13" s="13">
        <f t="shared" si="1"/>
        <v>34.380000000000003</v>
      </c>
      <c r="E13" s="13">
        <f t="shared" si="2"/>
        <v>45.84</v>
      </c>
      <c r="F13" s="13">
        <f t="shared" si="3"/>
        <v>57.300000000000004</v>
      </c>
      <c r="G13" s="13">
        <f t="shared" si="4"/>
        <v>68.760000000000005</v>
      </c>
      <c r="H13" s="13">
        <f t="shared" si="5"/>
        <v>80.22</v>
      </c>
      <c r="I13" s="13">
        <f t="shared" si="6"/>
        <v>91.68</v>
      </c>
      <c r="J13" s="13">
        <f t="shared" si="10"/>
        <v>103.14000000000001</v>
      </c>
      <c r="K13" s="13">
        <f t="shared" si="11"/>
        <v>114.60000000000001</v>
      </c>
      <c r="L13" s="13">
        <f t="shared" si="12"/>
        <v>126.06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0"/>
        <v>37.36</v>
      </c>
      <c r="D14" s="13">
        <f t="shared" si="1"/>
        <v>56.04</v>
      </c>
      <c r="E14" s="13">
        <f t="shared" si="2"/>
        <v>74.72</v>
      </c>
      <c r="F14" s="13">
        <f t="shared" si="3"/>
        <v>93.4</v>
      </c>
      <c r="G14" s="13">
        <f t="shared" si="4"/>
        <v>112.08</v>
      </c>
      <c r="H14" s="13">
        <f t="shared" si="5"/>
        <v>130.76</v>
      </c>
      <c r="I14" s="13">
        <f t="shared" si="6"/>
        <v>149.44</v>
      </c>
      <c r="J14" s="13">
        <f t="shared" si="10"/>
        <v>168.12</v>
      </c>
      <c r="K14" s="13">
        <f t="shared" si="11"/>
        <v>186.8</v>
      </c>
      <c r="L14" s="13">
        <f t="shared" si="12"/>
        <v>205.48</v>
      </c>
      <c r="M14" s="14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2.2999999999999998</v>
      </c>
      <c r="C15" s="13">
        <f t="shared" si="0"/>
        <v>4.5999999999999996</v>
      </c>
      <c r="D15" s="13">
        <f t="shared" si="1"/>
        <v>6.8999999999999995</v>
      </c>
      <c r="E15" s="13">
        <f t="shared" si="2"/>
        <v>9.1999999999999993</v>
      </c>
      <c r="F15" s="13">
        <f t="shared" si="3"/>
        <v>11.5</v>
      </c>
      <c r="G15" s="13">
        <f t="shared" si="4"/>
        <v>13.799999999999999</v>
      </c>
      <c r="H15" s="13">
        <f t="shared" si="5"/>
        <v>16.099999999999998</v>
      </c>
      <c r="I15" s="13">
        <f t="shared" si="6"/>
        <v>18.399999999999999</v>
      </c>
      <c r="J15" s="13">
        <f t="shared" si="10"/>
        <v>20.7</v>
      </c>
      <c r="K15" s="13">
        <f t="shared" si="11"/>
        <v>23</v>
      </c>
      <c r="L15" s="13">
        <f t="shared" si="12"/>
        <v>25.299999999999997</v>
      </c>
      <c r="M15" s="14">
        <v>27.58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28</v>
      </c>
      <c r="B16" s="13">
        <v>9.08</v>
      </c>
      <c r="C16" s="13">
        <f>SUM(B16*2)</f>
        <v>18.16</v>
      </c>
      <c r="D16" s="13">
        <f>SUM(B16*3)</f>
        <v>27.240000000000002</v>
      </c>
      <c r="E16" s="13">
        <f>SUM(B16*4)</f>
        <v>36.32</v>
      </c>
      <c r="F16" s="13">
        <f>SUM(B16*5)</f>
        <v>45.4</v>
      </c>
      <c r="G16" s="13">
        <f>SUM(B16*6)</f>
        <v>54.480000000000004</v>
      </c>
      <c r="H16" s="13">
        <f>SUM(B16*7)</f>
        <v>63.56</v>
      </c>
      <c r="I16" s="13">
        <f>SUM(B16*8)</f>
        <v>72.64</v>
      </c>
      <c r="J16" s="13">
        <f>SUM(B16*9)</f>
        <v>81.72</v>
      </c>
      <c r="K16" s="13">
        <f>SUM(B16*10)</f>
        <v>90.8</v>
      </c>
      <c r="L16" s="13">
        <f>SUM(B16*11)</f>
        <v>99.88</v>
      </c>
      <c r="M16" s="13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0"/>
        <v>73.16</v>
      </c>
      <c r="D17" s="13">
        <f t="shared" si="1"/>
        <v>109.74</v>
      </c>
      <c r="E17" s="13">
        <f t="shared" si="2"/>
        <v>146.32</v>
      </c>
      <c r="F17" s="13">
        <f t="shared" si="3"/>
        <v>182.89999999999998</v>
      </c>
      <c r="G17" s="13">
        <f t="shared" si="4"/>
        <v>219.48</v>
      </c>
      <c r="H17" s="13">
        <f t="shared" si="5"/>
        <v>256.06</v>
      </c>
      <c r="I17" s="13">
        <f t="shared" si="6"/>
        <v>292.64</v>
      </c>
      <c r="J17" s="13">
        <f t="shared" si="10"/>
        <v>329.21999999999997</v>
      </c>
      <c r="K17" s="13">
        <f t="shared" si="11"/>
        <v>365.79999999999995</v>
      </c>
      <c r="L17" s="13">
        <f t="shared" si="12"/>
        <v>402.38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 t="shared" si="0"/>
        <v>41.22</v>
      </c>
      <c r="D19" s="13">
        <f t="shared" si="1"/>
        <v>61.83</v>
      </c>
      <c r="E19" s="13">
        <f t="shared" si="2"/>
        <v>82.44</v>
      </c>
      <c r="F19" s="13">
        <f t="shared" si="3"/>
        <v>103.05</v>
      </c>
      <c r="G19" s="13">
        <f t="shared" si="4"/>
        <v>123.66</v>
      </c>
      <c r="H19" s="13">
        <f t="shared" si="5"/>
        <v>144.26999999999998</v>
      </c>
      <c r="I19" s="13">
        <f t="shared" si="6"/>
        <v>164.88</v>
      </c>
      <c r="J19" s="13">
        <f t="shared" si="10"/>
        <v>185.49</v>
      </c>
      <c r="K19" s="13">
        <f t="shared" si="11"/>
        <v>206.1</v>
      </c>
      <c r="L19" s="13">
        <f t="shared" si="12"/>
        <v>226.70999999999998</v>
      </c>
      <c r="M19" s="14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32</v>
      </c>
      <c r="B20" s="21">
        <v>4.17</v>
      </c>
      <c r="C20" s="21">
        <f>B20*2</f>
        <v>8.34</v>
      </c>
      <c r="D20" s="21">
        <f>B20*3</f>
        <v>12.51</v>
      </c>
      <c r="E20" s="21">
        <f>B20*4</f>
        <v>16.68</v>
      </c>
      <c r="F20" s="21">
        <f>B20*5</f>
        <v>20.85</v>
      </c>
      <c r="G20" s="21">
        <f>B20*6</f>
        <v>25.02</v>
      </c>
      <c r="H20" s="21">
        <f>B20*7</f>
        <v>29.189999999999998</v>
      </c>
      <c r="I20" s="21">
        <f>B20*8</f>
        <v>33.36</v>
      </c>
      <c r="J20" s="21">
        <f>B20*9</f>
        <v>37.53</v>
      </c>
      <c r="K20" s="21">
        <f>B20*10</f>
        <v>41.7</v>
      </c>
      <c r="L20" s="21">
        <f>B20*11</f>
        <v>45.87</v>
      </c>
      <c r="M20" s="21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2" t="s">
        <v>8</v>
      </c>
      <c r="B21" s="23">
        <f>SUM(B8:B20)</f>
        <v>464.82</v>
      </c>
      <c r="C21" s="23">
        <f t="shared" ref="C21:M21" si="13">SUM(C8:C20)</f>
        <v>924.64</v>
      </c>
      <c r="D21" s="23">
        <f t="shared" si="13"/>
        <v>1384.4600000000003</v>
      </c>
      <c r="E21" s="23">
        <f t="shared" si="13"/>
        <v>1844.28</v>
      </c>
      <c r="F21" s="23">
        <f t="shared" si="13"/>
        <v>2304.1000000000004</v>
      </c>
      <c r="G21" s="23">
        <f t="shared" si="13"/>
        <v>2763.9200000000005</v>
      </c>
      <c r="H21" s="23">
        <f t="shared" si="13"/>
        <v>3223.7399999999993</v>
      </c>
      <c r="I21" s="23">
        <f t="shared" si="13"/>
        <v>3683.56</v>
      </c>
      <c r="J21" s="23">
        <f t="shared" si="13"/>
        <v>4143.3799999999992</v>
      </c>
      <c r="K21" s="23">
        <f t="shared" si="13"/>
        <v>4603.2000000000007</v>
      </c>
      <c r="L21" s="23">
        <f t="shared" si="13"/>
        <v>5063.0200000000004</v>
      </c>
      <c r="M21" s="23">
        <f t="shared" si="13"/>
        <v>5517.77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19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xjkSVEmhGRIYxTG78Koqh+tz8AKzQUNK4nPxd2rCB2UNKEYOq9f6RRQ0j7lUMXSDuBOcvAhXKnAueuO12QPYw==" saltValue="C+ZgPf0q0UGPlj+z0fskM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Caprice Arabia</cp:lastModifiedBy>
  <cp:lastPrinted>2019-05-21T14:58:12Z</cp:lastPrinted>
  <dcterms:created xsi:type="dcterms:W3CDTF">2016-06-06T21:02:30Z</dcterms:created>
  <dcterms:modified xsi:type="dcterms:W3CDTF">2025-06-20T18:56:39Z</dcterms:modified>
  <cp:category>tuition</cp:category>
</cp:coreProperties>
</file>